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1760"/>
  </bookViews>
  <sheets>
    <sheet name="NP Residents" sheetId="1" r:id="rId1"/>
  </sheets>
  <definedNames>
    <definedName name="_xlnm.Print_Area" localSheetId="0">'NP Residents'!$A$2:$C$57</definedName>
  </definedNames>
  <calcPr calcId="145621"/>
</workbook>
</file>

<file path=xl/calcChain.xml><?xml version="1.0" encoding="utf-8"?>
<calcChain xmlns="http://schemas.openxmlformats.org/spreadsheetml/2006/main">
  <c r="C41" i="1" l="1"/>
  <c r="B41" i="1"/>
  <c r="C39" i="1" l="1"/>
  <c r="B39" i="1"/>
  <c r="C27" i="1" l="1"/>
  <c r="C28" i="1" s="1"/>
  <c r="C33" i="1" l="1"/>
  <c r="B33" i="1"/>
  <c r="C31" i="1"/>
  <c r="B31" i="1"/>
  <c r="C55" i="1" l="1"/>
  <c r="B55" i="1"/>
  <c r="C23" i="1"/>
  <c r="C13" i="1"/>
  <c r="C15" i="1" s="1"/>
  <c r="B34" i="1"/>
  <c r="B23" i="1"/>
  <c r="B26" i="1" s="1"/>
  <c r="C34" i="1" l="1"/>
  <c r="B27" i="1"/>
  <c r="B28" i="1" s="1"/>
  <c r="C43" i="1" l="1"/>
  <c r="C57" i="1" s="1"/>
  <c r="B13" i="1" l="1"/>
  <c r="B15" i="1" s="1"/>
  <c r="B43" i="1" l="1"/>
  <c r="B57" i="1" s="1"/>
</calcChain>
</file>

<file path=xl/sharedStrings.xml><?xml version="1.0" encoding="utf-8"?>
<sst xmlns="http://schemas.openxmlformats.org/spreadsheetml/2006/main" count="45" uniqueCount="41">
  <si>
    <t>Total Revenue</t>
  </si>
  <si>
    <t>Fringe Benefits (22%)</t>
  </si>
  <si>
    <t>Total Salaries &amp; Fringe Benefits</t>
  </si>
  <si>
    <t>Evaluation Software License</t>
  </si>
  <si>
    <t>Total Direct Expenses</t>
  </si>
  <si>
    <t>2 Residents</t>
  </si>
  <si>
    <t>3 Residents</t>
  </si>
  <si>
    <t>REVENUE</t>
  </si>
  <si>
    <t># of Residents</t>
  </si>
  <si>
    <t>Visits per Resident during Residency Period</t>
  </si>
  <si>
    <t>Total Patient Visits</t>
  </si>
  <si>
    <t>Average Revenue per Patient Visit</t>
  </si>
  <si>
    <t>Total Patient Revenue</t>
  </si>
  <si>
    <t>Patient Revenue Generated by Residents</t>
  </si>
  <si>
    <t>EXPENSES</t>
  </si>
  <si>
    <t>Salary per Resident</t>
  </si>
  <si>
    <t>Total Resident Salary</t>
  </si>
  <si>
    <t>Total Salaries</t>
  </si>
  <si>
    <t>Total Expense</t>
  </si>
  <si>
    <t>Salaries &amp; Fringe Benefits</t>
  </si>
  <si>
    <t>Other Direct Expenses</t>
  </si>
  <si>
    <t>Nurse Practitioner Residency Training Program</t>
  </si>
  <si>
    <t>YEAR 1</t>
  </si>
  <si>
    <t>Gross Margin - Year 2</t>
  </si>
  <si>
    <t>Gross Margin - Year 1</t>
  </si>
  <si>
    <t xml:space="preserve">Net Cash Flow </t>
  </si>
  <si>
    <t>Equipment, software, EMR licenses  ($2250 per Resident)</t>
  </si>
  <si>
    <t>Medical Supplies &amp; Materials  ($2,000 per Resident)</t>
  </si>
  <si>
    <t>YEAR 2 (Post-residency year)</t>
  </si>
  <si>
    <t># of Residents converted to permanent employee</t>
  </si>
  <si>
    <t xml:space="preserve">* This assumes there are no additional revenue sources. </t>
  </si>
  <si>
    <t>Cost Savings on Recruitment expenses (est. $22,500 per hire)</t>
  </si>
  <si>
    <t>Pro Forma Financial Analysis/Cost Calculator Sample</t>
  </si>
  <si>
    <t>Residency Program Director (.2 fte)</t>
  </si>
  <si>
    <t>Residency Program Coordinator (.5)</t>
  </si>
  <si>
    <r>
      <t xml:space="preserve">Indirect Expenses </t>
    </r>
    <r>
      <rPr>
        <sz val="11"/>
        <color theme="1"/>
        <rFont val="Calibri"/>
        <family val="2"/>
        <scheme val="minor"/>
      </rPr>
      <t>(lost patient revenue from preceptors)</t>
    </r>
  </si>
  <si>
    <t>Annual Visits by former Resident in excess of new provider</t>
  </si>
  <si>
    <t>Total Indirect Expenses</t>
  </si>
  <si>
    <t>Additional Patient Revenue Total (1,200 x$150.00)</t>
  </si>
  <si>
    <t>Estimated lost visits per year - 45 weeks of precepting                                (40% of 3,800 visits)</t>
  </si>
  <si>
    <t xml:space="preserve">Appendix 5.1 Pro Forma Analysis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</si>
</sst>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6" fontId="0" fillId="0" borderId="0" xfId="0" applyNumberFormat="1"/>
    <xf numFmtId="6" fontId="0" fillId="0" borderId="2" xfId="0" applyNumberFormat="1" applyBorder="1"/>
    <xf numFmtId="164" fontId="0" fillId="0" borderId="0" xfId="1" applyNumberFormat="1" applyFont="1"/>
    <xf numFmtId="44" fontId="0" fillId="0" borderId="0" xfId="2" applyFont="1"/>
    <xf numFmtId="165" fontId="0" fillId="0" borderId="1" xfId="2" applyNumberFormat="1" applyFont="1" applyBorder="1"/>
    <xf numFmtId="165" fontId="0" fillId="0" borderId="0" xfId="2" applyNumberFormat="1" applyFont="1"/>
    <xf numFmtId="165" fontId="0" fillId="0" borderId="3" xfId="2" applyNumberFormat="1" applyFont="1" applyBorder="1"/>
    <xf numFmtId="6" fontId="0" fillId="0" borderId="0" xfId="0" applyNumberForma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3" xfId="0" applyBorder="1"/>
    <xf numFmtId="165" fontId="0" fillId="0" borderId="2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1" applyNumberFormat="1" applyFont="1"/>
    <xf numFmtId="164" fontId="8" fillId="0" borderId="3" xfId="1" applyNumberFormat="1" applyFont="1" applyBorder="1"/>
    <xf numFmtId="44" fontId="8" fillId="0" borderId="3" xfId="2" applyFont="1" applyBorder="1"/>
    <xf numFmtId="165" fontId="8" fillId="0" borderId="0" xfId="2" applyNumberFormat="1" applyFont="1" applyBorder="1"/>
    <xf numFmtId="6" fontId="8" fillId="0" borderId="0" xfId="0" applyNumberFormat="1" applyFont="1"/>
    <xf numFmtId="165" fontId="8" fillId="0" borderId="3" xfId="2" applyNumberFormat="1" applyFont="1" applyBorder="1" applyAlignment="1">
      <alignment horizontal="left" indent="2"/>
    </xf>
    <xf numFmtId="165" fontId="2" fillId="0" borderId="1" xfId="2" applyNumberFormat="1" applyFont="1" applyBorder="1"/>
    <xf numFmtId="165" fontId="2" fillId="0" borderId="1" xfId="0" applyNumberFormat="1" applyFont="1" applyBorder="1"/>
    <xf numFmtId="6" fontId="2" fillId="0" borderId="1" xfId="0" applyNumberFormat="1" applyFont="1" applyBorder="1"/>
    <xf numFmtId="6" fontId="2" fillId="0" borderId="3" xfId="0" applyNumberFormat="1" applyFont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C13" sqref="C13"/>
    </sheetView>
  </sheetViews>
  <sheetFormatPr defaultRowHeight="15" x14ac:dyDescent="0.25"/>
  <cols>
    <col min="1" max="1" width="60.7109375" customWidth="1"/>
    <col min="2" max="3" width="13.140625" customWidth="1"/>
  </cols>
  <sheetData>
    <row r="1" spans="1:3" x14ac:dyDescent="0.25">
      <c r="A1" s="30" t="s">
        <v>40</v>
      </c>
      <c r="B1" s="30"/>
      <c r="C1" s="30"/>
    </row>
    <row r="2" spans="1:3" ht="15.75" x14ac:dyDescent="0.25">
      <c r="A2" s="11" t="s">
        <v>21</v>
      </c>
    </row>
    <row r="3" spans="1:3" ht="15.75" x14ac:dyDescent="0.25">
      <c r="A3" s="11" t="s">
        <v>32</v>
      </c>
    </row>
    <row r="6" spans="1:3" x14ac:dyDescent="0.25">
      <c r="B6" s="12" t="s">
        <v>5</v>
      </c>
      <c r="C6" s="12" t="s">
        <v>6</v>
      </c>
    </row>
    <row r="7" spans="1:3" x14ac:dyDescent="0.25">
      <c r="B7" s="12"/>
      <c r="C7" s="12"/>
    </row>
    <row r="8" spans="1:3" x14ac:dyDescent="0.25">
      <c r="A8" s="13" t="s">
        <v>22</v>
      </c>
    </row>
    <row r="9" spans="1:3" x14ac:dyDescent="0.25">
      <c r="A9" s="9" t="s">
        <v>7</v>
      </c>
    </row>
    <row r="10" spans="1:3" x14ac:dyDescent="0.25">
      <c r="A10" s="10" t="s">
        <v>13</v>
      </c>
    </row>
    <row r="11" spans="1:3" x14ac:dyDescent="0.25">
      <c r="A11" t="s">
        <v>8</v>
      </c>
      <c r="B11">
        <v>2</v>
      </c>
      <c r="C11">
        <v>3</v>
      </c>
    </row>
    <row r="12" spans="1:3" x14ac:dyDescent="0.25">
      <c r="A12" t="s">
        <v>9</v>
      </c>
      <c r="B12" s="14">
        <v>1000</v>
      </c>
      <c r="C12" s="14">
        <v>1000</v>
      </c>
    </row>
    <row r="13" spans="1:3" x14ac:dyDescent="0.25">
      <c r="A13" t="s">
        <v>10</v>
      </c>
      <c r="B13" s="3">
        <f>ROUND(B11*B12,0)</f>
        <v>2000</v>
      </c>
      <c r="C13" s="3">
        <f>ROUND(C11*C12,0)</f>
        <v>3000</v>
      </c>
    </row>
    <row r="14" spans="1:3" x14ac:dyDescent="0.25">
      <c r="A14" t="s">
        <v>11</v>
      </c>
      <c r="B14" s="4">
        <v>150</v>
      </c>
      <c r="C14" s="4">
        <v>150</v>
      </c>
    </row>
    <row r="15" spans="1:3" x14ac:dyDescent="0.25">
      <c r="A15" t="s">
        <v>12</v>
      </c>
      <c r="B15" s="5">
        <f>ROUND(B13*B14,0)</f>
        <v>300000</v>
      </c>
      <c r="C15" s="5">
        <f>ROUND(C13*C14,0)</f>
        <v>450000</v>
      </c>
    </row>
    <row r="17" spans="1:3" x14ac:dyDescent="0.25">
      <c r="A17" s="9" t="s">
        <v>0</v>
      </c>
      <c r="B17" s="25">
        <v>300000</v>
      </c>
      <c r="C17" s="26">
        <v>450000</v>
      </c>
    </row>
    <row r="19" spans="1:3" x14ac:dyDescent="0.25">
      <c r="A19" s="9" t="s">
        <v>14</v>
      </c>
    </row>
    <row r="20" spans="1:3" x14ac:dyDescent="0.25">
      <c r="A20" s="10" t="s">
        <v>19</v>
      </c>
    </row>
    <row r="21" spans="1:3" ht="14.25" customHeight="1" x14ac:dyDescent="0.25">
      <c r="A21" t="s">
        <v>8</v>
      </c>
      <c r="B21">
        <v>2</v>
      </c>
      <c r="C21">
        <v>3</v>
      </c>
    </row>
    <row r="22" spans="1:3" x14ac:dyDescent="0.25">
      <c r="A22" t="s">
        <v>15</v>
      </c>
      <c r="B22" s="7">
        <v>65000</v>
      </c>
      <c r="C22" s="7">
        <v>65000</v>
      </c>
    </row>
    <row r="23" spans="1:3" x14ac:dyDescent="0.25">
      <c r="A23" t="s">
        <v>16</v>
      </c>
      <c r="B23" s="1">
        <f>ROUND(B21*B22,0)</f>
        <v>130000</v>
      </c>
      <c r="C23" s="1">
        <f>ROUND(C21*C22,0)</f>
        <v>195000</v>
      </c>
    </row>
    <row r="24" spans="1:3" x14ac:dyDescent="0.25">
      <c r="A24" t="s">
        <v>33</v>
      </c>
      <c r="B24" s="1">
        <v>30000</v>
      </c>
      <c r="C24" s="1">
        <v>30000</v>
      </c>
    </row>
    <row r="25" spans="1:3" x14ac:dyDescent="0.25">
      <c r="A25" t="s">
        <v>34</v>
      </c>
      <c r="B25" s="7">
        <v>22500</v>
      </c>
      <c r="C25" s="7">
        <v>22500</v>
      </c>
    </row>
    <row r="26" spans="1:3" x14ac:dyDescent="0.25">
      <c r="A26" t="s">
        <v>17</v>
      </c>
      <c r="B26" s="6">
        <f>SUM(B23:B25)</f>
        <v>182500</v>
      </c>
      <c r="C26" s="6">
        <v>247500</v>
      </c>
    </row>
    <row r="27" spans="1:3" x14ac:dyDescent="0.25">
      <c r="A27" t="s">
        <v>1</v>
      </c>
      <c r="B27" s="6">
        <f>ROUND(B26*0.22,0)</f>
        <v>40150</v>
      </c>
      <c r="C27" s="6">
        <f>ROUND(C26*0.22,0)</f>
        <v>54450</v>
      </c>
    </row>
    <row r="28" spans="1:3" x14ac:dyDescent="0.25">
      <c r="A28" s="9" t="s">
        <v>2</v>
      </c>
      <c r="B28" s="27">
        <f>+B26+B27</f>
        <v>222650</v>
      </c>
      <c r="C28" s="27">
        <f>+C26+C27</f>
        <v>301950</v>
      </c>
    </row>
    <row r="29" spans="1:3" x14ac:dyDescent="0.25">
      <c r="B29" s="8"/>
      <c r="C29" s="8"/>
    </row>
    <row r="30" spans="1:3" x14ac:dyDescent="0.25">
      <c r="A30" s="10" t="s">
        <v>20</v>
      </c>
    </row>
    <row r="31" spans="1:3" x14ac:dyDescent="0.25">
      <c r="A31" t="s">
        <v>26</v>
      </c>
      <c r="B31" s="6">
        <f>ROUND(2250*2,0)</f>
        <v>4500</v>
      </c>
      <c r="C31" s="6">
        <f>ROUND(2250*3,0)</f>
        <v>6750</v>
      </c>
    </row>
    <row r="32" spans="1:3" x14ac:dyDescent="0.25">
      <c r="A32" t="s">
        <v>3</v>
      </c>
      <c r="B32" s="6">
        <v>1200</v>
      </c>
      <c r="C32" s="6">
        <v>1200</v>
      </c>
    </row>
    <row r="33" spans="1:4" x14ac:dyDescent="0.25">
      <c r="A33" t="s">
        <v>27</v>
      </c>
      <c r="B33" s="6">
        <f>ROUND(2000*2,0)</f>
        <v>4000</v>
      </c>
      <c r="C33" s="6">
        <f>ROUND(2000*3,0)</f>
        <v>6000</v>
      </c>
    </row>
    <row r="34" spans="1:4" x14ac:dyDescent="0.25">
      <c r="A34" s="9" t="s">
        <v>4</v>
      </c>
      <c r="B34" s="27">
        <f>SUM(B31:B33)</f>
        <v>9700</v>
      </c>
      <c r="C34" s="27">
        <f>SUM(C31:C33)</f>
        <v>13950</v>
      </c>
    </row>
    <row r="35" spans="1:4" x14ac:dyDescent="0.25">
      <c r="B35" s="8"/>
      <c r="C35" s="8"/>
    </row>
    <row r="36" spans="1:4" x14ac:dyDescent="0.25">
      <c r="A36" s="10" t="s">
        <v>35</v>
      </c>
      <c r="B36" s="8"/>
      <c r="C36" s="8"/>
    </row>
    <row r="37" spans="1:4" ht="30" x14ac:dyDescent="0.25">
      <c r="A37" s="29" t="s">
        <v>39</v>
      </c>
      <c r="B37" s="3">
        <v>1520</v>
      </c>
      <c r="C37" s="3">
        <v>1520</v>
      </c>
    </row>
    <row r="38" spans="1:4" x14ac:dyDescent="0.25">
      <c r="A38" t="s">
        <v>11</v>
      </c>
      <c r="B38" s="4">
        <v>150</v>
      </c>
      <c r="C38" s="4">
        <v>150</v>
      </c>
    </row>
    <row r="39" spans="1:4" x14ac:dyDescent="0.25">
      <c r="A39" s="9" t="s">
        <v>37</v>
      </c>
      <c r="B39" s="25">
        <f>ROUND(B37*B38,0)</f>
        <v>228000</v>
      </c>
      <c r="C39" s="25">
        <f>ROUND(C37*C38,0)</f>
        <v>228000</v>
      </c>
    </row>
    <row r="40" spans="1:4" x14ac:dyDescent="0.25">
      <c r="B40" s="1"/>
      <c r="C40" s="1"/>
    </row>
    <row r="41" spans="1:4" x14ac:dyDescent="0.25">
      <c r="A41" s="9" t="s">
        <v>18</v>
      </c>
      <c r="B41" s="28">
        <f>+B28+B34+B39</f>
        <v>460350</v>
      </c>
      <c r="C41" s="28">
        <f>+C28+C34+C39</f>
        <v>543900</v>
      </c>
      <c r="D41" s="8"/>
    </row>
    <row r="43" spans="1:4" ht="15.75" thickBot="1" x14ac:dyDescent="0.3">
      <c r="A43" s="9" t="s">
        <v>24</v>
      </c>
      <c r="B43" s="2">
        <f>+B17-B41</f>
        <v>-160350</v>
      </c>
      <c r="C43" s="2">
        <f>+C17-C41</f>
        <v>-93900</v>
      </c>
    </row>
    <row r="44" spans="1:4" ht="15.75" thickTop="1" x14ac:dyDescent="0.25"/>
    <row r="46" spans="1:4" x14ac:dyDescent="0.25">
      <c r="A46" s="16" t="s">
        <v>28</v>
      </c>
      <c r="B46" s="17"/>
      <c r="C46" s="17"/>
    </row>
    <row r="47" spans="1:4" x14ac:dyDescent="0.25">
      <c r="A47" s="18" t="s">
        <v>7</v>
      </c>
      <c r="B47" s="17"/>
      <c r="C47" s="17"/>
    </row>
    <row r="48" spans="1:4" x14ac:dyDescent="0.25">
      <c r="A48" s="17" t="s">
        <v>29</v>
      </c>
      <c r="B48" s="19">
        <v>1</v>
      </c>
      <c r="C48" s="19">
        <v>2</v>
      </c>
    </row>
    <row r="49" spans="1:3" x14ac:dyDescent="0.25">
      <c r="A49" s="17" t="s">
        <v>36</v>
      </c>
      <c r="B49" s="20">
        <v>1200</v>
      </c>
      <c r="C49" s="20">
        <v>1200</v>
      </c>
    </row>
    <row r="50" spans="1:3" x14ac:dyDescent="0.25">
      <c r="A50" s="17" t="s">
        <v>11</v>
      </c>
      <c r="B50" s="21">
        <v>150</v>
      </c>
      <c r="C50" s="21">
        <v>150</v>
      </c>
    </row>
    <row r="51" spans="1:3" x14ac:dyDescent="0.25">
      <c r="A51" s="17" t="s">
        <v>38</v>
      </c>
      <c r="B51" s="22">
        <v>180000</v>
      </c>
      <c r="C51" s="22">
        <v>360000</v>
      </c>
    </row>
    <row r="52" spans="1:3" x14ac:dyDescent="0.25">
      <c r="A52" s="17"/>
      <c r="B52" s="23"/>
      <c r="C52" s="23"/>
    </row>
    <row r="53" spans="1:3" x14ac:dyDescent="0.25">
      <c r="A53" s="17" t="s">
        <v>31</v>
      </c>
      <c r="B53" s="24">
        <v>-22500</v>
      </c>
      <c r="C53" s="24">
        <v>-22500</v>
      </c>
    </row>
    <row r="55" spans="1:3" ht="15.75" thickBot="1" x14ac:dyDescent="0.3">
      <c r="A55" s="9" t="s">
        <v>23</v>
      </c>
      <c r="B55" s="15">
        <f>+B51-B53</f>
        <v>202500</v>
      </c>
      <c r="C55" s="15">
        <f>+C51-C53</f>
        <v>382500</v>
      </c>
    </row>
    <row r="56" spans="1:3" ht="15.75" thickTop="1" x14ac:dyDescent="0.25"/>
    <row r="57" spans="1:3" ht="15.75" thickBot="1" x14ac:dyDescent="0.3">
      <c r="A57" s="9" t="s">
        <v>25</v>
      </c>
      <c r="B57" s="15">
        <f>+B43+B55</f>
        <v>42150</v>
      </c>
      <c r="C57" s="15">
        <f>+C43+C55</f>
        <v>288600</v>
      </c>
    </row>
    <row r="58" spans="1:3" ht="15.75" thickTop="1" x14ac:dyDescent="0.25"/>
    <row r="59" spans="1:3" x14ac:dyDescent="0.25">
      <c r="A59" t="s">
        <v>30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 Residents</vt:lpstr>
      <vt:lpstr>'NP Residents'!Print_Area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Block, Robert</dc:creator>
  <cp:lastModifiedBy>Mistry, Reema</cp:lastModifiedBy>
  <cp:lastPrinted>2017-08-11T20:22:08Z</cp:lastPrinted>
  <dcterms:created xsi:type="dcterms:W3CDTF">2016-03-08T18:50:03Z</dcterms:created>
  <dcterms:modified xsi:type="dcterms:W3CDTF">2017-08-15T15:50:49Z</dcterms:modified>
</cp:coreProperties>
</file>